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<sst xmlns="http://schemas.openxmlformats.org/spreadsheetml/2006/main" count="842" uniqueCount="837">
  <si>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</si>
  <si>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</si>
  <si>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</si>
  <si>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</si>
  <si>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</si>
  <si>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</si>
  <si>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</si>
  <si>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</si>
  <si>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</si>
  <si>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</si>
  <si>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</si>
  <si>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</si>
  <si>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</si>
  <si>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</si>
  <si>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</si>
  <si>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</si>
  <si>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</si>
  <si>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</si>
  <si>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</si>
  <si>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</si>
  <si>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</si>
  <si>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</si>
  <si>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</si>
  <si>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</si>
  <si>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</si>
  <si>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</si>
  <si>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</si>
  <si>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</si>
  <si>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</si>
  <si>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</si>
  <si>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</si>
  <si>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</si>
  <si>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</si>
  <si>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</si>
  <si>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</si>
  <si>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</si>
  <si>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</si>
  <si>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</si>
  <si>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</si>
  <si>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</si>
  <si>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</si>
  <si>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</si>
  <si>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</si>
  <si>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</si>
  <si>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</si>
  <si>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</si>
  <si>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</si>
  <si>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</si>
  <si>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</si>
  <si>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</si>
  <si>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</si>
  <si>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</si>
  <si>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</si>
  <si>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</si>
  <si>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</si>
  <si>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</si>
  <si>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</si>
  <si>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</si>
  <si>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</si>
  <si>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</si>
  <si>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</si>
  <si>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</si>
  <si>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</si>
  <si>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</si>
  <si>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</si>
  <si>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</si>
  <si>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</si>
  <si>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</si>
  <si>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</si>
  <si>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</si>
  <si>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</si>
  <si>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</si>
  <si>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</si>
  <si>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</si>
  <si>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</si>
  <si>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</si>
  <si>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</si>
  <si>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</si>
  <si>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</si>
  <si>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</si>
  <si>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</si>
  <si>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</si>
  <si>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</si>
  <si>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</si>
  <si>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</si>
  <si>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</si>
  <si>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</si>
  <si>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</si>
  <si>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</si>
  <si>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</si>
  <si>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</si>
  <si>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</si>
  <si>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</si>
  <si>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</si>
  <si>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</si>
  <si>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</si>
  <si>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</si>
  <si>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</si>
  <si>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</si>
  <si>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</si>
  <si>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</si>
  <si>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</si>
  <si>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</si>
  <si>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</si>
  <si>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</si>
  <si>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</si>
  <si>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</si>
  <si>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</si>
  <si>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</si>
  <si>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</si>
  <si>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</si>
  <si>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</si>
  <si>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</si>
  <si>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</si>
  <si>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</si>
  <si>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</si>
  <si>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</si>
  <si>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</si>
  <si>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</si>
  <si>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</si>
  <si>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</si>
  <si>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</si>
  <si>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</si>
  <si>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</si>
  <si>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</si>
  <si>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</si>
  <si>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</si>
  <si>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</si>
  <si>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</si>
  <si>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</si>
  <si>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</si>
  <si>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</si>
  <si>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</si>
  <si>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</si>
  <si>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</si>
  <si>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</si>
  <si>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</si>
  <si>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</si>
  <si>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</si>
  <si>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</si>
  <si>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</si>
  <si>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</si>
  <si>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</si>
  <si>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</si>
  <si>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</si>
  <si>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</si>
  <si>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</si>
  <si>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</si>
  <si>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</si>
  <si>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</si>
  <si>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</si>
  <si>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</si>
  <si>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</si>
  <si>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</si>
  <si>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</si>
  <si>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</si>
  <si>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</si>
  <si>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</si>
  <si>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</si>
  <si>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</si>
  <si>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</si>
  <si>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</si>
  <si>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</si>
  <si>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</si>
  <si>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</si>
  <si>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</si>
  <si>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</si>
  <si>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</si>
  <si>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</si>
  <si>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</si>
  <si>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</si>
  <si>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</si>
  <si>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</si>
  <si>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</si>
  <si>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</si>
  <si>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</si>
  <si>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</si>
  <si>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</si>
  <si>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</si>
  <si>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</si>
  <si>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</si>
  <si>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</si>
  <si>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</si>
  <si>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</si>
  <si>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</si>
  <si>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</si>
  <si>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</si>
  <si>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</si>
  <si>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</si>
  <si>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</si>
  <si>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</si>
  <si>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</si>
  <si>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</si>
  <si>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</si>
  <si>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</si>
  <si>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</si>
  <si>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</si>
  <si>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</si>
  <si>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</si>
  <si>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</si>
  <si>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</si>
  <si>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</si>
  <si>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</si>
  <si>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</si>
  <si>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</si>
  <si>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</si>
  <si>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</si>
  <si>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</si>
  <si>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</si>
  <si>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</si>
  <si>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</si>
  <si>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</si>
  <si>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</si>
  <si>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</si>
  <si>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</si>
  <si>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</si>
  <si>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</si>
  <si>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</si>
  <si>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</si>
  <si>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</si>
  <si>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</si>
  <si>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</si>
  <si>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</si>
  <si>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</si>
  <si>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</si>
  <si>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</si>
  <si>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</si>
  <si>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</si>
  <si>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</si>
  <si>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</si>
  <si>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</si>
  <si>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</si>
  <si>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</si>
  <si>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</si>
  <si>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</si>
  <si>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</si>
  <si>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</si>
  <si>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</si>
  <si>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</si>
  <si>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</si>
  <si>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</si>
  <si>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</si>
  <si>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</si>
  <si>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</si>
  <si>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</si>
  <si>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</si>
  <si>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</si>
  <si>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</si>
  <si>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</si>
  <si>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</si>
  <si>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</si>
  <si>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</si>
  <si>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</si>
  <si>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</si>
  <si>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</si>
  <si>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</si>
  <si>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</si>
  <si>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</si>
  <si>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</si>
  <si>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</si>
  <si>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</si>
  <si>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</si>
  <si>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</si>
  <si>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</si>
  <si>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</si>
  <si>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</si>
  <si>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</si>
  <si>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</si>
  <si>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</si>
  <si>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</si>
  <si>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</si>
  <si>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</si>
  <si>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</si>
  <si>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</si>
  <si>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</si>
  <si>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</si>
  <si>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</si>
  <si>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</si>
  <si>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</si>
  <si>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</si>
  <si>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</si>
  <si>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</si>
  <si>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</si>
  <si>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</si>
  <si>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</si>
  <si>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</si>
  <si>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</si>
  <si>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</si>
  <si>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</si>
  <si>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</si>
  <si>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</si>
  <si>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</si>
  <si>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</si>
  <si>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</si>
  <si>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</si>
  <si>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</si>
  <si>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</si>
  <si>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</si>
  <si>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</si>
  <si>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</si>
  <si>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</si>
  <si>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</si>
  <si>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</si>
  <si>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</si>
  <si>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</si>
  <si>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</si>
  <si>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</si>
  <si>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</si>
  <si>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</si>
  <si>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</si>
  <si>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</si>
  <si>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</si>
  <si>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</si>
  <si>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</si>
  <si>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</si>
  <si>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</si>
  <si>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</si>
  <si>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</si>
  <si>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</si>
  <si>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</si>
  <si>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</si>
  <si>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</si>
  <si>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</si>
  <si>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</si>
  <si>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</si>
  <si>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</si>
  <si>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</si>
  <si>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</si>
  <si>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</si>
  <si>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</si>
  <si>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</si>
  <si>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</si>
  <si>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</si>
  <si>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</si>
  <si>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</si>
  <si>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</si>
  <si>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</si>
  <si>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</si>
  <si>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</si>
  <si>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</si>
  <si>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</si>
  <si>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</si>
  <si>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</si>
  <si>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</si>
  <si>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</si>
  <si>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</si>
  <si>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</si>
  <si>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</si>
  <si>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</si>
  <si>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</si>
  <si>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</si>
  <si>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</si>
  <si>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</si>
  <si>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</si>
  <si>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</si>
  <si>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</si>
  <si>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</si>
  <si>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</si>
  <si>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</si>
  <si>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</si>
  <si>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</si>
  <si>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</si>
  <si>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</si>
  <si>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</si>
  <si>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</si>
  <si>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</si>
  <si>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</si>
  <si>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</si>
  <si>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</si>
  <si>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</si>
  <si>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</si>
  <si>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</si>
  <si>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</si>
  <si>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</si>
  <si>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</si>
  <si>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</si>
  <si>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</si>
  <si>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</si>
  <si>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</si>
  <si>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</si>
  <si>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</si>
  <si>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</si>
  <si>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</si>
  <si>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</si>
  <si>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</si>
  <si>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</si>
  <si>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</si>
  <si>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</si>
  <si>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</si>
  <si>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</si>
  <si>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</si>
  <si>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</si>
  <si>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</si>
  <si>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</si>
  <si>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</si>
  <si>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</si>
  <si>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</si>
  <si>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</si>
  <si>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</si>
  <si>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</si>
  <si>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</si>
  <si>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</si>
  <si>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</si>
  <si>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</si>
  <si>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</si>
  <si>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</si>
  <si>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</si>
  <si>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</si>
  <si>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</si>
  <si>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</si>
  <si>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</si>
  <si>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</si>
  <si>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</si>
  <si>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</si>
  <si>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</si>
  <si>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</si>
  <si>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</si>
  <si>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</si>
  <si>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</si>
  <si>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</si>
  <si>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</si>
  <si>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</si>
  <si>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</si>
  <si>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</si>
  <si>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</si>
  <si>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</si>
  <si>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</si>
  <si>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</si>
  <si>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</si>
  <si>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</si>
  <si>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</si>
  <si>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</si>
  <si>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</si>
  <si>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</si>
  <si>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</si>
  <si>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</si>
  <si>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</si>
  <si>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</si>
  <si>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</si>
  <si>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</si>
  <si>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</si>
  <si>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</si>
  <si>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</si>
  <si>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</si>
  <si>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</si>
  <si>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</si>
  <si>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</si>
  <si>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</si>
  <si>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</si>
  <si>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</si>
  <si>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</si>
  <si>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</si>
  <si>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</si>
  <si>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</si>
  <si>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</si>
  <si>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</si>
  <si>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</si>
  <si>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</si>
  <si>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</si>
  <si>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</si>
  <si>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</si>
  <si>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</si>
  <si>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</si>
  <si>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</si>
  <si>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</si>
  <si>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</si>
  <si>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</si>
  <si>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</si>
  <si>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</si>
  <si>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</si>
  <si>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</si>
  <si>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</si>
  <si>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</si>
  <si>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</si>
  <si>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</si>
  <si>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</si>
  <si>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</si>
  <si>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</si>
  <si>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</si>
  <si>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</si>
  <si>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</si>
  <si>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</si>
  <si>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</si>
  <si>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</si>
  <si>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</si>
  <si>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</si>
  <si>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</si>
  <si>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</si>
  <si>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</si>
  <si>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</si>
  <si>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</si>
  <si>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</si>
  <si>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</si>
  <si>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</si>
  <si>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</si>
  <si>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</si>
  <si>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</si>
  <si>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</si>
  <si>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</si>
  <si>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</si>
  <si>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</si>
  <si>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</si>
  <si>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</si>
  <si>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</si>
  <si>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</si>
  <si>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</si>
  <si>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</si>
  <si>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</si>
  <si>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</si>
  <si>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</si>
  <si>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</si>
  <si>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</si>
  <si>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</si>
  <si>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</si>
  <si>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</si>
  <si>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</si>
  <si>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</si>
  <si>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</si>
  <si>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</si>
  <si>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</si>
  <si>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</si>
  <si>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</si>
  <si>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</si>
  <si>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</si>
  <si>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</si>
  <si>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</si>
  <si>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</si>
  <si>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</si>
  <si>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</si>
  <si>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</si>
  <si>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</si>
  <si>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</si>
  <si>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</si>
  <si>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</si>
  <si>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</si>
  <si>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</si>
  <si>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</si>
  <si>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</si>
  <si>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</si>
  <si>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</si>
  <si>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</si>
  <si>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</si>
  <si>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</si>
  <si>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</si>
  <si>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</si>
  <si>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</si>
  <si>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</si>
  <si>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</si>
  <si>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</si>
  <si>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</si>
  <si>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</si>
  <si>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</si>
  <si>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</si>
  <si>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</si>
  <si>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</si>
  <si>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</si>
  <si>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</si>
  <si>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</si>
  <si>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</si>
  <si>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</si>
  <si>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</si>
  <si>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</si>
  <si>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</si>
  <si>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</si>
  <si>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</si>
  <si>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</si>
  <si>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</si>
  <si>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</si>
  <si>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</si>
  <si>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</si>
  <si>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</si>
  <si>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</si>
  <si>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</si>
  <si>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</si>
  <si>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</si>
  <si>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</si>
  <si>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</si>
  <si>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</si>
  <si>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</si>
  <si>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</si>
  <si>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</si>
  <si>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</si>
  <si>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</si>
  <si>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</si>
  <si>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</si>
  <si>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</si>
  <si>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</si>
  <si>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</si>
  <si>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</si>
  <si>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</si>
  <si>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</si>
  <si>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</si>
  <si>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</si>
  <si>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</si>
  <si>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</si>
  <si>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</si>
  <si>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</si>
  <si>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</si>
  <si>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</si>
  <si>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</si>
  <si>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</si>
  <si>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</si>
  <si>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</si>
  <si>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</si>
  <si>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</si>
  <si>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</si>
  <si>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</si>
  <si>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</si>
  <si>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</si>
  <si>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</si>
  <si>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</si>
  <si>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</si>
  <si>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</si>
  <si>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</si>
  <si>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</si>
  <si>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</si>
  <si>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</si>
  <si>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</si>
  <si>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</si>
  <si>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</si>
  <si>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</si>
  <si>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</si>
  <si>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</si>
  <si>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</si>
  <si>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</si>
  <si>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</si>
  <si>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</si>
  <si>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</si>
  <si>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</si>
  <si>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</si>
  <si>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</si>
  <si>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</si>
  <si>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</si>
  <si>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</si>
  <si>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</si>
  <si>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</si>
  <si>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</si>
  <si>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</si>
  <si>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</si>
  <si>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</si>
  <si>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</si>
  <si>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</si>
  <si>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</si>
  <si>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</si>
  <si>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</si>
  <si>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</si>
  <si>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</si>
  <si>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</si>
  <si>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</si>
  <si>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</si>
  <si>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</si>
  <si>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</si>
  <si>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</si>
  <si>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</si>
  <si>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</si>
  <si>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</si>
  <si>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</si>
  <si>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</si>
  <si>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</si>
  <si>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</si>
  <si>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</si>
  <si>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</si>
  <si>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</si>
  <si>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</si>
  <si>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</si>
  <si>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</si>
  <si>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</si>
  <si>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</si>
  <si>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</si>
  <si>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</si>
  <si>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</si>
  <si>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</si>
  <si>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</si>
  <si>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</si>
  <si>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</si>
  <si>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</si>
  <si>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</si>
  <si>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</si>
  <si>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</si>
  <si>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</si>
  <si>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</si>
  <si>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</si>
  <si>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</si>
  <si>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</si>
  <si>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</si>
  <si>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</si>
  <si>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</si>
  <si>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</si>
  <si>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</si>
  <si>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</si>
  <si>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</si>
  <si>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</si>
  <si>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</si>
  <si>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</si>
  <si>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</si>
  <si>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</si>
  <si>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</si>
  <si>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</si>
  <si>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</si>
  <si>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</si>
  <si>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</si>
  <si>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</si>
  <si>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</si>
  <si>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</si>
  <si>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</si>
  <si>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</si>
  <si>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</si>
  <si>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</si>
  <si>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</si>
  <si>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</si>
  <si>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</si>
  <si>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</si>
  <si>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</si>
  <si>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</si>
  <si>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</si>
  <si>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</si>
  <si>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</si>
  <si>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</si>
  <si>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</si>
  <si>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</si>
  <si>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</si>
  <si>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</si>
  <si>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</si>
  <si>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</si>
  <si>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</si>
  <si>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</si>
  <si>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</si>
  <si>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</si>
  <si>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</si>
  <si>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</si>
  <si>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</si>
  <si>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</si>
  <si>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</si>
  <si>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</si>
  <si>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</si>
  <si>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</si>
  <si>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</si>
  <si>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</si>
  <si>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</si>
  <si>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</si>
  <si>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</si>
  <si>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</si>
  <si>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</si>
  <si>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</si>
  <si>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</si>
  <si>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</si>
  <si>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</si>
  <si>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</si>
  <si>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</si>
  <si>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</si>
  <si>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</si>
  <si>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</si>
  <si>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</si>
  <si>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</si>
  <si>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</si>
  <si>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</si>
  <si>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</si>
  <si>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</si>
  <si>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</si>
  <si>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</si>
  <si>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</si>
  <si>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</si>
  <si>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</si>
  <si>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</si>
  <si>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</si>
  <si>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</si>
  <si>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</si>
  <si>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</si>
  <si>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</si>
  <si>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</si>
  <si>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</si>
  <si>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</si>
  <si>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</si>
  <si>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</si>
  <si>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</si>
  <si>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</si>
  <si>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</si>
  <si>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</si>
  <si>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</si>
  <si>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</si>
  <si>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</si>
  <si>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</si>
  <si>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</si>
  <si>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</si>
  <si>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</si>
  <si>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</si>
  <si>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</si>
  <si>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</si>
  <si>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</si>
  <si>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</si>
  <si>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</si>
  <si>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</si>
  <si>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</si>
  <si>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</si>
  <si>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</si>
  <si>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</si>
  <si>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</si>
  <si>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</si>
  <si>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</si>
  <si>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</si>
  <si>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</si>
  <si>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</si>
  <si>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</si>
  <si>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</si>
  <si>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</si>
  <si>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</si>
  <si>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</si>
  <si>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</si>
  <si>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</si>
  <si>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</si>
  <si>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</si>
  <si>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</si>
  <si>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</si>
  <si>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</si>
  <si>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</si>
  <si>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</si>
  <si>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</si>
  <si>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</si>
  <si>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</si>
  <si>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</si>
  <si>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</si>
  <si>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</si>
  <si>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</si>
  <si>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</si>
  <si>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</si>
  <si>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</si>
  <si>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</si>
  <si>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</si>
  <si>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</si>
  <si>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</si>
  <si>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</si>
  <si>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</si>
  <si>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</si>
  <si>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</si>
  <si>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МБОУ "Едемская ООШ"</t>
  </si>
  <si>
    <t>Директор</t>
  </si>
  <si>
    <t>Сергеев И.Е.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</si>
</sst>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33" xfId="0" applyNumberFormat="1" applyFont="1" applyBorder="1" applyAlignment="1">
      <alignment horizontal="center" vertical="center"/>
    </xf>
    <xf numFmtId="167" fontId="0" fillId="0" borderId="34" xfId="0" applyNumberFormat="1" applyFont="1" applyBorder="1" applyAlignment="1">
      <alignment horizontal="center" vertical="center"/>
    </xf>
    <xf numFmtId="167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 applyProtection="1">
      <alignment/>
      <protection locked="0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21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2" t="s">
        <v>497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5" t="s">
        <v>498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ht="15" customHeight="1" thickBot="1"/>
    <row r="18" spans="8:76" ht="15" customHeight="1" thickBot="1">
      <c r="H18" s="65" t="s">
        <v>499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</row>
    <row r="19" ht="19.5" customHeight="1" thickBot="1"/>
    <row r="20" spans="11:73" ht="45" customHeight="1">
      <c r="K20" s="59" t="s">
        <v>512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1"/>
    </row>
    <row r="21" spans="11:73" ht="15" customHeight="1" thickBot="1">
      <c r="K21" s="71" t="s">
        <v>513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>
        <v>2013</v>
      </c>
      <c r="AV21" s="73"/>
      <c r="AW21" s="73"/>
      <c r="AX21" s="74" t="s">
        <v>514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5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62" t="s">
        <v>500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/>
      <c r="AY23" s="65" t="s">
        <v>501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P23" s="18"/>
      <c r="BQ23" s="68" t="s">
        <v>516</v>
      </c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70"/>
      <c r="CD23" s="24"/>
      <c r="CE23" s="25"/>
      <c r="CF23" s="18"/>
    </row>
    <row r="24" spans="1:84" ht="15" customHeight="1">
      <c r="A24" s="111" t="s">
        <v>502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3"/>
      <c r="AY24" s="90" t="s">
        <v>515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O24" s="110" t="s">
        <v>108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8"/>
    </row>
    <row r="25" spans="1:84" ht="39.75" customHeight="1">
      <c r="A25" s="93" t="s">
        <v>282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8"/>
    </row>
    <row r="26" spans="1:84" ht="39.75" customHeight="1" thickBo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8"/>
    </row>
    <row r="27" spans="1:84" ht="15.75" thickBo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9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5" t="s">
        <v>503</v>
      </c>
      <c r="BT27" s="88"/>
      <c r="BU27" s="88"/>
      <c r="BV27" s="88"/>
      <c r="BW27" s="88"/>
      <c r="BX27" s="88"/>
      <c r="BY27" s="88"/>
      <c r="BZ27" s="88"/>
      <c r="CA27" s="89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76" t="s">
        <v>504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 t="s">
        <v>834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9"/>
      <c r="CF29" s="1"/>
      <c r="CG29" s="1"/>
      <c r="CH29" s="1"/>
      <c r="CI29" s="1"/>
    </row>
    <row r="30" spans="1:87" ht="15.75" customHeight="1" thickBot="1">
      <c r="A30" s="80" t="s">
        <v>505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77"/>
      <c r="V30" s="77"/>
      <c r="W30" s="77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1"/>
      <c r="CG30" s="1"/>
      <c r="CH30" s="1"/>
      <c r="CI30" s="1"/>
    </row>
    <row r="31" spans="1:87" ht="15.75" customHeight="1" thickBot="1">
      <c r="A31" s="101" t="s">
        <v>508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97" t="s">
        <v>506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  <c r="CF31" s="1"/>
      <c r="CG31" s="1"/>
      <c r="CH31" s="1"/>
      <c r="CI31" s="1"/>
    </row>
    <row r="32" spans="1:87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0" t="s">
        <v>507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"/>
      <c r="CG32" s="1"/>
      <c r="CH32" s="1"/>
      <c r="CI32" s="1"/>
    </row>
    <row r="33" spans="1:87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"/>
      <c r="CG33" s="1"/>
      <c r="CH33" s="1"/>
      <c r="CI33" s="1"/>
    </row>
    <row r="34" spans="1:87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"/>
      <c r="CG34" s="1"/>
      <c r="CH34" s="1"/>
      <c r="CI34" s="1"/>
    </row>
    <row r="35" spans="1:87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"/>
      <c r="CG35" s="1"/>
      <c r="CH35" s="1"/>
      <c r="CI35" s="1"/>
    </row>
    <row r="36" spans="1:87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"/>
      <c r="CG36" s="1"/>
      <c r="CH36" s="1"/>
      <c r="CI36" s="1"/>
    </row>
    <row r="37" spans="1:87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1"/>
      <c r="CG37" s="1"/>
      <c r="CH37" s="1"/>
      <c r="CI37" s="1"/>
    </row>
    <row r="38" spans="1:87" ht="13.5" thickBot="1">
      <c r="A38" s="114">
        <v>609541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03">
        <v>51771325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P37:BJ37"/>
    <mergeCell ref="BK37:CE37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AU21:AW21"/>
    <mergeCell ref="AX21:BU21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zoomScale="69" zoomScaleNormal="69" zoomScalePageLayoutView="0" workbookViewId="0" topLeftCell="A60">
      <selection activeCell="AC47" sqref="AC47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428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429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430</v>
      </c>
      <c r="P17" s="120" t="s">
        <v>431</v>
      </c>
      <c r="Q17" s="120" t="s">
        <v>432</v>
      </c>
      <c r="R17" s="120" t="s">
        <v>528</v>
      </c>
      <c r="S17" s="120" t="s">
        <v>433</v>
      </c>
      <c r="T17" s="120"/>
      <c r="U17" s="120"/>
      <c r="V17" s="120"/>
      <c r="W17" s="120"/>
      <c r="X17" s="120"/>
      <c r="Y17" s="120"/>
      <c r="Z17" s="120" t="s">
        <v>434</v>
      </c>
      <c r="AA17" s="120"/>
      <c r="AB17" s="120" t="s">
        <v>435</v>
      </c>
      <c r="AC17" s="120"/>
      <c r="AD17" s="120"/>
      <c r="AE17" s="120"/>
      <c r="AF17" s="120"/>
      <c r="AG17" s="120"/>
      <c r="AH17" s="120" t="s">
        <v>436</v>
      </c>
      <c r="AI17" s="120"/>
      <c r="AJ17" s="120"/>
      <c r="AK17" s="120"/>
      <c r="AL17" s="120"/>
      <c r="AM17" s="120" t="s">
        <v>437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438</v>
      </c>
      <c r="T18" s="120"/>
      <c r="U18" s="120" t="s">
        <v>439</v>
      </c>
      <c r="V18" s="120" t="s">
        <v>440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441</v>
      </c>
      <c r="T19" s="2" t="s">
        <v>442</v>
      </c>
      <c r="U19" s="120"/>
      <c r="V19" s="2" t="s">
        <v>443</v>
      </c>
      <c r="W19" s="2" t="s">
        <v>444</v>
      </c>
      <c r="X19" s="2" t="s">
        <v>445</v>
      </c>
      <c r="Y19" s="2" t="s">
        <v>446</v>
      </c>
      <c r="Z19" s="2" t="s">
        <v>447</v>
      </c>
      <c r="AA19" s="2" t="s">
        <v>740</v>
      </c>
      <c r="AB19" s="2" t="s">
        <v>451</v>
      </c>
      <c r="AC19" s="2" t="s">
        <v>452</v>
      </c>
      <c r="AD19" s="2" t="s">
        <v>453</v>
      </c>
      <c r="AE19" s="2" t="s">
        <v>454</v>
      </c>
      <c r="AF19" s="2" t="s">
        <v>455</v>
      </c>
      <c r="AG19" s="2" t="s">
        <v>456</v>
      </c>
      <c r="AH19" s="2" t="s">
        <v>457</v>
      </c>
      <c r="AI19" s="2" t="s">
        <v>458</v>
      </c>
      <c r="AJ19" s="2" t="s">
        <v>459</v>
      </c>
      <c r="AK19" s="2" t="s">
        <v>460</v>
      </c>
      <c r="AL19" s="2" t="s">
        <v>741</v>
      </c>
      <c r="AM19" s="2" t="s">
        <v>461</v>
      </c>
      <c r="AN19" s="2" t="s">
        <v>462</v>
      </c>
      <c r="AO19" s="2" t="s">
        <v>742</v>
      </c>
      <c r="AP19" s="2" t="s">
        <v>744</v>
      </c>
      <c r="AQ19" s="2" t="s">
        <v>743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20</v>
      </c>
      <c r="Q21" s="7">
        <v>0</v>
      </c>
      <c r="R21" s="7">
        <v>16</v>
      </c>
      <c r="S21" s="7">
        <v>1</v>
      </c>
      <c r="T21" s="7">
        <v>19</v>
      </c>
      <c r="U21" s="7">
        <v>0</v>
      </c>
      <c r="V21" s="7">
        <v>1</v>
      </c>
      <c r="W21" s="7">
        <v>6</v>
      </c>
      <c r="X21" s="7">
        <v>0</v>
      </c>
      <c r="Y21" s="7">
        <v>0</v>
      </c>
      <c r="Z21" s="7">
        <v>0</v>
      </c>
      <c r="AA21" s="7">
        <v>0</v>
      </c>
      <c r="AB21" s="7">
        <v>7</v>
      </c>
      <c r="AC21" s="7">
        <v>7</v>
      </c>
      <c r="AD21" s="7">
        <v>5</v>
      </c>
      <c r="AE21" s="7">
        <v>2</v>
      </c>
      <c r="AF21" s="7">
        <v>5</v>
      </c>
      <c r="AG21" s="7">
        <v>3</v>
      </c>
      <c r="AH21" s="7">
        <v>4</v>
      </c>
      <c r="AI21" s="7">
        <v>0</v>
      </c>
      <c r="AJ21" s="7">
        <v>0</v>
      </c>
      <c r="AK21" s="7">
        <v>5</v>
      </c>
      <c r="AL21" s="7">
        <v>11</v>
      </c>
      <c r="AM21" s="7">
        <v>0</v>
      </c>
      <c r="AN21" s="7">
        <v>1</v>
      </c>
      <c r="AO21" s="7">
        <v>19</v>
      </c>
      <c r="AP21" s="7">
        <v>4</v>
      </c>
      <c r="AQ21" s="7">
        <v>19</v>
      </c>
    </row>
    <row r="22" spans="1:43" ht="30" customHeight="1">
      <c r="A22" s="4" t="s">
        <v>463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2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0</v>
      </c>
      <c r="AD22" s="7">
        <v>1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7">
        <v>2</v>
      </c>
      <c r="AP22" s="7">
        <v>0</v>
      </c>
      <c r="AQ22" s="7">
        <v>1</v>
      </c>
    </row>
    <row r="23" spans="1:43" ht="30" customHeight="1">
      <c r="A23" s="4" t="s">
        <v>464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465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466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1</v>
      </c>
      <c r="Q25" s="7">
        <v>0</v>
      </c>
      <c r="R25" s="7">
        <v>1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1</v>
      </c>
      <c r="AB25" s="7">
        <v>0</v>
      </c>
      <c r="AC25" s="7">
        <v>0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1</v>
      </c>
      <c r="AL25" s="7">
        <v>0</v>
      </c>
      <c r="AM25" s="7">
        <v>0</v>
      </c>
      <c r="AN25" s="7">
        <v>0</v>
      </c>
      <c r="AO25" s="7">
        <v>1</v>
      </c>
      <c r="AP25" s="7">
        <v>0</v>
      </c>
      <c r="AQ25" s="7">
        <v>1</v>
      </c>
    </row>
    <row r="26" spans="1:43" ht="19.5" customHeight="1">
      <c r="A26" s="4" t="s">
        <v>467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509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</row>
    <row r="28" spans="1:43" ht="30" customHeight="1">
      <c r="A28" s="4" t="s">
        <v>510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11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2</v>
      </c>
      <c r="AQ28" s="7">
        <v>2</v>
      </c>
    </row>
    <row r="29" spans="1:43" ht="30" customHeight="1">
      <c r="A29" s="4" t="s">
        <v>739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2</v>
      </c>
      <c r="Q29" s="7">
        <v>0</v>
      </c>
      <c r="R29" s="7">
        <v>2</v>
      </c>
      <c r="S29" s="7">
        <v>0</v>
      </c>
      <c r="T29" s="7">
        <v>2</v>
      </c>
      <c r="U29" s="7">
        <v>0</v>
      </c>
      <c r="V29" s="7">
        <v>0</v>
      </c>
      <c r="W29" s="7">
        <v>2</v>
      </c>
      <c r="X29" s="7">
        <v>0</v>
      </c>
      <c r="Y29" s="7">
        <v>0</v>
      </c>
      <c r="Z29" s="7">
        <v>0</v>
      </c>
      <c r="AA29" s="7">
        <v>0</v>
      </c>
      <c r="AB29" s="7">
        <v>2</v>
      </c>
      <c r="AC29" s="7">
        <v>2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1</v>
      </c>
      <c r="AL29" s="7">
        <v>1</v>
      </c>
      <c r="AM29" s="7">
        <v>0</v>
      </c>
      <c r="AN29" s="7">
        <v>1</v>
      </c>
      <c r="AO29" s="7">
        <v>1</v>
      </c>
      <c r="AP29" s="7">
        <v>0</v>
      </c>
      <c r="AQ29" s="7">
        <v>2</v>
      </c>
    </row>
    <row r="30" spans="1:43" ht="30" customHeight="1">
      <c r="A30" s="4" t="s">
        <v>496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>
        <v>0</v>
      </c>
      <c r="R30" s="7">
        <v>2</v>
      </c>
      <c r="S30" s="7">
        <v>0</v>
      </c>
      <c r="T30" s="7">
        <v>2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C30" s="7">
        <v>1</v>
      </c>
      <c r="AD30" s="7">
        <v>1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1</v>
      </c>
      <c r="AL30" s="7">
        <v>1</v>
      </c>
      <c r="AM30" s="7">
        <v>0</v>
      </c>
      <c r="AN30" s="7">
        <v>0</v>
      </c>
      <c r="AO30" s="7">
        <v>1</v>
      </c>
      <c r="AP30" s="7">
        <v>1</v>
      </c>
      <c r="AQ30" s="7">
        <v>1</v>
      </c>
    </row>
    <row r="31" spans="1:43" ht="19.5" customHeight="1">
      <c r="A31" s="4" t="s">
        <v>468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469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1</v>
      </c>
      <c r="AQ32" s="7">
        <v>1</v>
      </c>
    </row>
    <row r="33" spans="1:43" ht="19.5" customHeight="1">
      <c r="A33" s="4" t="s">
        <v>470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</row>
    <row r="34" spans="1:43" ht="19.5" customHeight="1">
      <c r="A34" s="4" t="s">
        <v>471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472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474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>
        <v>0</v>
      </c>
      <c r="R37" s="7">
        <v>1</v>
      </c>
      <c r="S37" s="7">
        <v>0</v>
      </c>
      <c r="T37" s="7">
        <v>1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476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>
        <v>0</v>
      </c>
      <c r="R39" s="7">
        <v>1</v>
      </c>
      <c r="S39" s="7">
        <v>0</v>
      </c>
      <c r="T39" s="7">
        <v>1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477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478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479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480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481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482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483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</row>
    <row r="47" spans="1:43" ht="19.5" customHeight="1">
      <c r="A47" s="4" t="s">
        <v>484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>
        <v>0</v>
      </c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7">
        <v>1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485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520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521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522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523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524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405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525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1</v>
      </c>
      <c r="Q55" s="7">
        <v>0</v>
      </c>
      <c r="R55" s="7">
        <v>1</v>
      </c>
      <c r="S55" s="7">
        <v>0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526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486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487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511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7</v>
      </c>
      <c r="Q60" s="7">
        <v>0</v>
      </c>
      <c r="R60" s="7">
        <v>6</v>
      </c>
      <c r="S60" s="7">
        <v>1</v>
      </c>
      <c r="T60" s="7">
        <v>6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3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2</v>
      </c>
      <c r="AM60" s="7">
        <v>0</v>
      </c>
      <c r="AN60" s="7">
        <v>0</v>
      </c>
      <c r="AO60" s="7">
        <v>5</v>
      </c>
      <c r="AP60" s="7">
        <v>2</v>
      </c>
      <c r="AQ60" s="7">
        <v>2</v>
      </c>
    </row>
    <row r="61" spans="1:43" ht="60" customHeight="1">
      <c r="A61" s="12" t="s">
        <v>529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519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518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517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281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328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643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644</v>
      </c>
      <c r="O68" s="13">
        <v>48</v>
      </c>
      <c r="P68" s="14">
        <v>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489</v>
      </c>
      <c r="Q72" s="121"/>
      <c r="R72" s="121"/>
      <c r="S72" s="121"/>
    </row>
    <row r="73" spans="16:28" ht="15.75">
      <c r="P73" s="122" t="s">
        <v>490</v>
      </c>
      <c r="Q73" s="122"/>
      <c r="R73" s="122"/>
      <c r="S73" s="122"/>
      <c r="T73" s="118" t="s">
        <v>835</v>
      </c>
      <c r="U73" s="118"/>
      <c r="V73" s="118"/>
      <c r="X73" s="118" t="s">
        <v>836</v>
      </c>
      <c r="Y73" s="118"/>
      <c r="Z73" s="118"/>
      <c r="AB73" s="10"/>
    </row>
    <row r="74" spans="20:28" ht="12.75">
      <c r="T74" s="117" t="s">
        <v>491</v>
      </c>
      <c r="U74" s="117"/>
      <c r="V74" s="117"/>
      <c r="X74" s="117" t="s">
        <v>492</v>
      </c>
      <c r="Y74" s="117"/>
      <c r="Z74" s="117"/>
      <c r="AB74" s="11" t="s">
        <v>493</v>
      </c>
    </row>
    <row r="76" spans="20:26" ht="15.75">
      <c r="T76" s="118"/>
      <c r="U76" s="118"/>
      <c r="V76" s="118"/>
      <c r="X76" s="119"/>
      <c r="Y76" s="119"/>
      <c r="Z76" s="119"/>
    </row>
    <row r="77" spans="20:26" ht="12.75">
      <c r="T77" s="117" t="s">
        <v>494</v>
      </c>
      <c r="U77" s="117"/>
      <c r="V77" s="117"/>
      <c r="X77" s="117" t="s">
        <v>495</v>
      </c>
      <c r="Y77" s="117"/>
      <c r="Z77" s="117"/>
    </row>
  </sheetData>
  <sheetProtection password="E2BC" sheet="1" objects="1" scenarios="1" selectLockedCells="1"/>
  <mergeCells count="24"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T77:V77"/>
    <mergeCell ref="X77:Z77"/>
    <mergeCell ref="T73:V73"/>
    <mergeCell ref="X73:Z73"/>
    <mergeCell ref="T74:V74"/>
    <mergeCell ref="X74:Z74"/>
    <mergeCell ref="T76:V76"/>
    <mergeCell ref="X76:Z76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532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533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429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430</v>
      </c>
      <c r="P19" s="2" t="s">
        <v>431</v>
      </c>
      <c r="Q19" s="2" t="s">
        <v>530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531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534</v>
      </c>
      <c r="B1" s="46"/>
      <c r="C1" s="46"/>
      <c r="D1" s="45"/>
      <c r="E1" s="46"/>
      <c r="F1" s="46"/>
      <c r="G1" s="46"/>
      <c r="H1" s="46"/>
      <c r="J1" s="50" t="s">
        <v>407</v>
      </c>
      <c r="K1" s="50"/>
      <c r="L1" s="51"/>
      <c r="M1" s="51"/>
      <c r="O1" s="50" t="s">
        <v>424</v>
      </c>
      <c r="P1" s="51"/>
    </row>
    <row r="2" spans="1:16" ht="12.75">
      <c r="A2" s="47" t="s">
        <v>535</v>
      </c>
      <c r="B2" s="47" t="s">
        <v>536</v>
      </c>
      <c r="C2" s="47" t="s">
        <v>537</v>
      </c>
      <c r="D2" s="47" t="s">
        <v>538</v>
      </c>
      <c r="E2" s="47" t="s">
        <v>539</v>
      </c>
      <c r="F2" s="47" t="s">
        <v>540</v>
      </c>
      <c r="G2" s="47" t="s">
        <v>541</v>
      </c>
      <c r="H2" s="47" t="s">
        <v>542</v>
      </c>
      <c r="J2" s="52" t="s">
        <v>408</v>
      </c>
      <c r="K2" s="52" t="s">
        <v>409</v>
      </c>
      <c r="L2" s="52" t="s">
        <v>539</v>
      </c>
      <c r="M2" s="52" t="s">
        <v>410</v>
      </c>
      <c r="O2" s="54" t="s">
        <v>425</v>
      </c>
      <c r="P2" s="54" t="s">
        <v>426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84</v>
      </c>
      <c r="F3" s="48"/>
      <c r="G3" s="48"/>
      <c r="H3" s="48">
        <f>SUM(H4:H7,H8)</f>
        <v>84</v>
      </c>
      <c r="J3" s="1" t="s">
        <v>411</v>
      </c>
      <c r="K3" s="1">
        <v>1</v>
      </c>
      <c r="L3" s="1" t="s">
        <v>412</v>
      </c>
      <c r="M3" s="1" t="s">
        <v>516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543</v>
      </c>
      <c r="F4" s="49"/>
      <c r="G4" s="49"/>
      <c r="H4" s="1">
        <f>IF(LEN(P_1)&lt;&gt;0,0,1)</f>
        <v>0</v>
      </c>
      <c r="J4" s="1" t="s">
        <v>413</v>
      </c>
      <c r="K4" s="1">
        <v>2</v>
      </c>
      <c r="L4" s="1" t="s">
        <v>414</v>
      </c>
      <c r="M4" s="1" t="str">
        <f>IF(P_1=0,"Нет данных",P_1)</f>
        <v>МБОУ "Едемская ООШ"</v>
      </c>
      <c r="O4" s="55">
        <f ca="1">TODAY()</f>
        <v>41600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544</v>
      </c>
      <c r="F5" s="49"/>
      <c r="G5" s="49"/>
      <c r="H5" s="1">
        <f>IF(LEN(P_2)&lt;&gt;0,0,1)</f>
        <v>1</v>
      </c>
      <c r="J5" s="1" t="s">
        <v>415</v>
      </c>
      <c r="K5" s="1">
        <v>3</v>
      </c>
      <c r="L5" s="1" t="s">
        <v>416</v>
      </c>
      <c r="M5" s="1" t="str">
        <f>IF(P_2=0,"Нет данных",P_2)</f>
        <v>Нет данных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545</v>
      </c>
      <c r="F6" s="49"/>
      <c r="G6" s="49"/>
      <c r="H6" s="1">
        <f>IF(LEN(P_3)&lt;&gt;0,0,1)</f>
        <v>0</v>
      </c>
      <c r="J6" s="1" t="s">
        <v>417</v>
      </c>
      <c r="K6" s="1">
        <v>4</v>
      </c>
      <c r="L6" s="1" t="s">
        <v>418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546</v>
      </c>
      <c r="F7" s="49"/>
      <c r="G7" s="49"/>
      <c r="H7" s="1">
        <f>IF(LEN(P_4)&lt;&gt;0,0,1)</f>
        <v>0</v>
      </c>
      <c r="J7" s="1" t="s">
        <v>419</v>
      </c>
      <c r="K7" s="1">
        <v>5</v>
      </c>
      <c r="L7" s="1" t="s">
        <v>420</v>
      </c>
      <c r="M7" s="1">
        <f>IF(P_4=0,"Нет данных",P_4)</f>
        <v>51771325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83</v>
      </c>
      <c r="F8" s="48"/>
      <c r="G8" s="48"/>
      <c r="H8" s="48">
        <f>SUM(H9:H692)</f>
        <v>83</v>
      </c>
      <c r="J8" s="1" t="s">
        <v>421</v>
      </c>
      <c r="K8" s="1">
        <v>6</v>
      </c>
      <c r="L8" s="1" t="s">
        <v>422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547</v>
      </c>
      <c r="H9">
        <f>IF('Раздел 1'!P21=SUM('Раздел 1'!P22,'Раздел 1'!P27,'Раздел 1'!P58,'Раздел 1'!P60),0,1)</f>
        <v>1</v>
      </c>
      <c r="J9" s="53" t="s">
        <v>423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816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548</v>
      </c>
      <c r="H11">
        <f>IF('Раздел 1'!R21=SUM('Раздел 1'!R22,'Раздел 1'!R27,'Раздел 1'!R58,'Раздел 1'!R60),0,1)</f>
        <v>1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549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550</v>
      </c>
      <c r="H13">
        <f>IF('Раздел 1'!T21=SUM('Раздел 1'!T22,'Раздел 1'!T27,'Раздел 1'!T58,'Раздел 1'!T60),0,1)</f>
        <v>1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551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552</v>
      </c>
      <c r="H15">
        <f>IF('Раздел 1'!V21=SUM('Раздел 1'!V22,'Раздел 1'!V27,'Раздел 1'!V58,'Раздел 1'!V60),0,1)</f>
        <v>1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553</v>
      </c>
      <c r="H16">
        <f>IF('Раздел 1'!W21=SUM('Раздел 1'!W22,'Раздел 1'!W27,'Раздел 1'!W58,'Раздел 1'!W60),0,1)</f>
        <v>1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554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555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556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557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558</v>
      </c>
      <c r="H21">
        <f>IF('Раздел 1'!AB21=SUM('Раздел 1'!AB22,'Раздел 1'!AB27,'Раздел 1'!AB58,'Раздел 1'!AB60),0,1)</f>
        <v>1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559</v>
      </c>
      <c r="H22">
        <f>IF('Раздел 1'!AC21=SUM('Раздел 1'!AC22,'Раздел 1'!AC27,'Раздел 1'!AC58,'Раздел 1'!AC60),0,1)</f>
        <v>1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560</v>
      </c>
      <c r="H23">
        <f>IF('Раздел 1'!AD21=SUM('Раздел 1'!AD22,'Раздел 1'!AD27,'Раздел 1'!AD58,'Раздел 1'!AD60),0,1)</f>
        <v>1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561</v>
      </c>
      <c r="H24">
        <f>IF('Раздел 1'!AE21=SUM('Раздел 1'!AE22,'Раздел 1'!AE27,'Раздел 1'!AE58,'Раздел 1'!AE60),0,1)</f>
        <v>1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562</v>
      </c>
      <c r="H25">
        <f>IF('Раздел 1'!AF21=SUM('Раздел 1'!AF22,'Раздел 1'!AF27,'Раздел 1'!AF58,'Раздел 1'!AF60),0,1)</f>
        <v>1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563</v>
      </c>
      <c r="H26">
        <f>IF('Раздел 1'!AG21=SUM('Раздел 1'!AG22,'Раздел 1'!AG27,'Раздел 1'!AG58,'Раздел 1'!AG60),0,1)</f>
        <v>1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564</v>
      </c>
      <c r="H27">
        <f>IF('Раздел 1'!AH21=SUM('Раздел 1'!AH22,'Раздел 1'!AH27,'Раздел 1'!AH58,'Раздел 1'!AH60),0,1)</f>
        <v>1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565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566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567</v>
      </c>
      <c r="H30">
        <f>IF('Раздел 1'!AK21=SUM('Раздел 1'!AK22,'Раздел 1'!AK27,'Раздел 1'!AK58,'Раздел 1'!AK60),0,1)</f>
        <v>1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568</v>
      </c>
      <c r="H31">
        <f>IF('Раздел 1'!AL21=SUM('Раздел 1'!AL22,'Раздел 1'!AL27,'Раздел 1'!AL58,'Раздел 1'!AL60),0,1)</f>
        <v>1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569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570</v>
      </c>
      <c r="H33">
        <f>IF('Раздел 1'!AN21=SUM('Раздел 1'!AN22,'Раздел 1'!AN27,'Раздел 1'!AN58,'Раздел 1'!AN60),0,1)</f>
        <v>1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571</v>
      </c>
      <c r="H34">
        <f>IF('Раздел 1'!AO21=SUM('Раздел 1'!AO22,'Раздел 1'!AO27,'Раздел 1'!AO58,'Раздел 1'!AO60),0,1)</f>
        <v>1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572</v>
      </c>
      <c r="H35">
        <f>IF('Раздел 1'!AP21=SUM('Раздел 1'!AP22,'Раздел 1'!AP27,'Раздел 1'!AP58,'Раздел 1'!AP60),0,1)</f>
        <v>1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573</v>
      </c>
      <c r="H36">
        <f>IF('Раздел 1'!AQ21=SUM('Раздел 1'!AQ22,'Раздел 1'!AQ27,'Раздел 1'!AQ58,'Раздел 1'!AQ60),0,1)</f>
        <v>1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574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575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576</v>
      </c>
      <c r="H39">
        <f>IF('Раздел 1'!R22=SUM('Раздел 1'!R23:R26),0,1)</f>
        <v>1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577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578</v>
      </c>
      <c r="H41">
        <f>IF('Раздел 1'!T22=SUM('Раздел 1'!T23:T26),0,1)</f>
        <v>1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579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580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581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582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583</v>
      </c>
      <c r="H46">
        <f>IF('Раздел 1'!Y22=SUM('Раздел 1'!Y23:Y26),0,1)</f>
        <v>1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584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585</v>
      </c>
      <c r="H48">
        <f>IF('Раздел 1'!AA22=SUM('Раздел 1'!AA23:AA26),0,1)</f>
        <v>1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586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587</v>
      </c>
      <c r="H50">
        <f>IF('Раздел 1'!AC22=SUM('Раздел 1'!AC23:AC26),0,1)</f>
        <v>1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588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589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590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591</v>
      </c>
      <c r="H54">
        <f>IF('Раздел 1'!AG22=SUM('Раздел 1'!AG23:AG26),0,1)</f>
        <v>1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592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593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594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595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596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597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598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599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600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601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602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603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604</v>
      </c>
      <c r="H67">
        <f>IF('Раздел 1'!R27=SUM('Раздел 1'!R28,'Раздел 1'!R49:R55),0,1)</f>
        <v>1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605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606</v>
      </c>
      <c r="H69">
        <f>IF('Раздел 1'!T27=SUM('Раздел 1'!T28,'Раздел 1'!T49:T55),0,1)</f>
        <v>1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607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608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609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610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611</v>
      </c>
      <c r="H74">
        <f>IF('Раздел 1'!Y27=SUM('Раздел 1'!Y28,'Раздел 1'!Y49:Y55),0,1)</f>
        <v>1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612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613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614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615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616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617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618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619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620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621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622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623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624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625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626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627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628</v>
      </c>
      <c r="H91">
        <f>IF('Раздел 1'!AP27=SUM('Раздел 1'!AP28,'Раздел 1'!AP49:AP55),0,1)</f>
        <v>1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629</v>
      </c>
      <c r="H92">
        <f>IF('Раздел 1'!AQ27=SUM('Раздел 1'!AQ28,'Раздел 1'!AQ49:AQ55),0,1)</f>
        <v>1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630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632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633</v>
      </c>
      <c r="H95">
        <f>IF('Раздел 1'!R28=SUM('Раздел 1'!R29:R48),0,1)</f>
        <v>1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634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635</v>
      </c>
      <c r="H97">
        <f>IF('Раздел 1'!T28=SUM('Раздел 1'!T29:T48),0,1)</f>
        <v>1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636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637</v>
      </c>
      <c r="H99">
        <f>IF('Раздел 1'!V28=SUM('Раздел 1'!V29:V48),0,1)</f>
        <v>1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638</v>
      </c>
      <c r="H100">
        <f>IF('Раздел 1'!W28=SUM('Раздел 1'!W29:W48),0,1)</f>
        <v>1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639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640</v>
      </c>
      <c r="H102">
        <f>IF('Раздел 1'!Y28=SUM('Раздел 1'!Y29:Y48),0,1)</f>
        <v>1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641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642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645</v>
      </c>
      <c r="H105">
        <f>IF('Раздел 1'!AB28=SUM('Раздел 1'!AB29:AB48),0,1)</f>
        <v>1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646</v>
      </c>
      <c r="H106">
        <f>IF('Раздел 1'!AC28=SUM('Раздел 1'!AC29:AC48),0,1)</f>
        <v>1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647</v>
      </c>
      <c r="H107">
        <f>IF('Раздел 1'!AD28=SUM('Раздел 1'!AD29:AD48),0,1)</f>
        <v>1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648</v>
      </c>
      <c r="H108">
        <f>IF('Раздел 1'!AE28=SUM('Раздел 1'!AE29:AE48),0,1)</f>
        <v>1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649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650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651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652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653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654</v>
      </c>
      <c r="H114">
        <f>IF('Раздел 1'!AK28=SUM('Раздел 1'!AK29:AK48),0,1)</f>
        <v>1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655</v>
      </c>
      <c r="H115">
        <f>IF('Раздел 1'!AL28=SUM('Раздел 1'!AL29:AL48),0,1)</f>
        <v>1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656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657</v>
      </c>
      <c r="H117">
        <f>IF('Раздел 1'!AN28=SUM('Раздел 1'!AN29:AN48),0,1)</f>
        <v>1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658</v>
      </c>
      <c r="H118">
        <f>IF('Раздел 1'!AO28=SUM('Раздел 1'!AO29:AO48),0,1)</f>
        <v>1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659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660</v>
      </c>
      <c r="H120">
        <f>IF('Раздел 1'!AQ28=SUM('Раздел 1'!AQ29:AQ48),0,1)</f>
        <v>1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661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662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663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664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665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666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667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668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669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670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671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672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673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674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675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676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677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678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679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680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681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682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683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684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685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686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687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688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689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690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691</v>
      </c>
      <c r="H151">
        <f>IF('Раздел 1'!P22=SUM('Раздел 1'!S22:T22),0,1)</f>
        <v>1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692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693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694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695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696</v>
      </c>
      <c r="H156">
        <f>IF('Раздел 1'!P27=SUM('Раздел 1'!S27:T27),0,1)</f>
        <v>1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697</v>
      </c>
      <c r="H157">
        <f>IF('Раздел 1'!P28=SUM('Раздел 1'!S28:T28),0,1)</f>
        <v>1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698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699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700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701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702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703</v>
      </c>
      <c r="H163">
        <f>IF('Раздел 1'!P34=SUM('Раздел 1'!S34:T34),0,1)</f>
        <v>1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704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705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706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707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708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709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710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711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712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713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714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715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716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717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718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719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720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721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722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723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724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725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726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727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728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729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730</v>
      </c>
      <c r="H190">
        <f>IF('Раздел 1'!P21=SUM('Раздел 1'!V21:Y21),0,1)</f>
        <v>1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731</v>
      </c>
      <c r="H191">
        <f>IF('Раздел 1'!P22=SUM('Раздел 1'!V22:Y22),0,1)</f>
        <v>1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732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733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734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735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736</v>
      </c>
      <c r="H196">
        <f>IF('Раздел 1'!P27=SUM('Раздел 1'!V27:Y27),0,1)</f>
        <v>1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737</v>
      </c>
      <c r="H197">
        <f>IF('Раздел 1'!P28=SUM('Раздел 1'!V28:Y28),0,1)</f>
        <v>1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738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745</v>
      </c>
      <c r="H199">
        <f>IF('Раздел 1'!P30=SUM('Раздел 1'!V30:Y30),0,1)</f>
        <v>1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746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747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748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749</v>
      </c>
      <c r="H203">
        <f>IF('Раздел 1'!P34=SUM('Раздел 1'!V34:Y34),0,1)</f>
        <v>1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750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751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752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753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754</v>
      </c>
      <c r="H208">
        <f>IF('Раздел 1'!P39=SUM('Раздел 1'!V39:Y39),0,1)</f>
        <v>1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755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756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757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758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759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760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761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762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763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764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765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766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767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768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769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770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771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772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773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774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775</v>
      </c>
      <c r="H229">
        <f>IF('Раздел 1'!P60=SUM('Раздел 1'!V60:Y60),0,1)</f>
        <v>1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776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777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778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779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780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781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782</v>
      </c>
      <c r="H236">
        <f>IF('Раздел 1'!P27=SUM('Раздел 1'!AH27:AL27),0,1)</f>
        <v>1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783</v>
      </c>
      <c r="H237">
        <f>IF('Раздел 1'!P28=SUM('Раздел 1'!AH28:AL28),0,1)</f>
        <v>1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784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785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786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787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788</v>
      </c>
      <c r="H242">
        <f>IF('Раздел 1'!P33=SUM('Раздел 1'!AH33:AL33),0,1)</f>
        <v>1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789</v>
      </c>
      <c r="H243">
        <f>IF('Раздел 1'!P34=SUM('Раздел 1'!AH34:AL34),0,1)</f>
        <v>1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790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791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792</v>
      </c>
      <c r="H246">
        <f>IF('Раздел 1'!P37=SUM('Раздел 1'!AH37:AL37),0,1)</f>
        <v>1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793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794</v>
      </c>
      <c r="H248">
        <f>IF('Раздел 1'!P39=SUM('Раздел 1'!AH39:AL39),0,1)</f>
        <v>1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795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796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797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798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799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800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801</v>
      </c>
      <c r="H255">
        <f>IF('Раздел 1'!P46=SUM('Раздел 1'!AH46:AL46),0,1)</f>
        <v>1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802</v>
      </c>
      <c r="H256">
        <f>IF('Раздел 1'!P47=SUM('Раздел 1'!AH47:AL47),0,1)</f>
        <v>1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803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804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805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806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807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808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809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810</v>
      </c>
      <c r="H264">
        <f>IF('Раздел 1'!P55=SUM('Раздел 1'!AH55:AL55),0,1)</f>
        <v>1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811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812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813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814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815</v>
      </c>
      <c r="H269">
        <f>IF('Раздел 1'!P60=SUM('Раздел 1'!AH60:AL60),0,1)</f>
        <v>1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817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818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819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820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821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822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823</v>
      </c>
      <c r="H276">
        <f>IF('Раздел 1'!P27=SUM('Раздел 1'!AM27:AO27),0,1)</f>
        <v>1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824</v>
      </c>
      <c r="H277">
        <f>IF('Раздел 1'!P28=SUM('Раздел 1'!AM28:AO28),0,1)</f>
        <v>1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825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826</v>
      </c>
      <c r="H279">
        <f>IF('Раздел 1'!P30=SUM('Раздел 1'!AM30:AO30),0,1)</f>
        <v>1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827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828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829</v>
      </c>
      <c r="H282">
        <f>IF('Раздел 1'!P33=SUM('Раздел 1'!AM33:AO33),0,1)</f>
        <v>1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830</v>
      </c>
      <c r="H283">
        <f>IF('Раздел 1'!P34=SUM('Раздел 1'!AM34:AO34),0,1)</f>
        <v>1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831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832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833</v>
      </c>
      <c r="H286">
        <f>IF('Раздел 1'!P37=SUM('Раздел 1'!AM37:AO37),0,1)</f>
        <v>1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0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</v>
      </c>
      <c r="H288">
        <f>IF('Раздел 1'!P39=SUM('Раздел 1'!AM39:AO39),0,1)</f>
        <v>1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4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5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6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7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8</v>
      </c>
      <c r="H295">
        <f>IF('Раздел 1'!P46=SUM('Раздел 1'!AM46:AO46),0,1)</f>
        <v>1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9</v>
      </c>
      <c r="H296">
        <f>IF('Раздел 1'!P47=SUM('Раздел 1'!AM47:AO47),0,1)</f>
        <v>1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10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11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13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14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15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16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</v>
      </c>
      <c r="H304">
        <f>IF('Раздел 1'!P55=SUM('Раздел 1'!AM55:AO55),0,1)</f>
        <v>1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18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19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20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21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</v>
      </c>
      <c r="H309">
        <f>IF('Раздел 1'!P60=SUM('Раздел 1'!AM60:AO60),0,1)</f>
        <v>1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67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68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69</v>
      </c>
      <c r="H312">
        <f>IF('Раздел 1'!P24&gt;=SUM('Раздел 1'!AB24,'Раздел 1'!AD24,'Раздел 1'!AF24,'Раздел 1'!AG24),0,1)</f>
        <v>1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70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71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72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73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74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75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76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77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78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79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80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81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82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83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84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85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86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87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88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89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90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91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92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93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94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95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96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97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98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99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100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101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102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103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104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105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106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107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109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110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111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112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113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114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115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116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117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118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119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120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121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122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123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124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125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126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127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128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129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130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131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132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133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134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135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136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137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138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139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140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141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142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143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144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145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146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147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148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149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150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151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152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153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154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155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156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157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158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159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160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161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162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163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164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165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166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167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168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169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170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171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172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173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174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175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176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177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178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179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180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181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182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183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184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185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186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187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188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189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190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191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192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193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194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195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196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197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198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199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200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201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202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203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204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205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206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207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208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209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210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211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212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213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214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215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216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217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218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219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220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221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222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223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224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225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226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227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228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229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230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231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232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233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234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235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236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237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238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239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240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241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242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243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244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245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246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247</v>
      </c>
      <c r="H489">
        <f>IF('Раздел 1'!Z25&gt;='Раздел 1'!AA25,0,1)</f>
        <v>1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248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249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250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251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252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253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254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255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256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257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258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259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260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261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262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263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264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265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266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267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268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269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270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271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272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273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274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275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276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277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278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279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280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283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284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285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286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287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288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289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290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291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292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293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294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295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296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297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298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299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300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301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302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303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304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305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306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307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308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309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310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311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312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313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314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315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316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317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318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319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320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321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322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323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324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325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326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327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329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330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331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332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333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334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335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336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337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338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339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340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341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342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343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344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345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346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347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348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349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350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351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352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353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354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355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356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357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358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359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360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361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362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363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364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365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366</v>
      </c>
      <c r="H605">
        <f>IF('Раздел 1'!AP21&gt;='Раздел 1'!AQ21,0,1)</f>
        <v>1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367</v>
      </c>
      <c r="H606">
        <f>IF('Раздел 1'!AP22&gt;='Раздел 1'!AQ22,0,1)</f>
        <v>1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368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369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370</v>
      </c>
      <c r="H609">
        <f>IF('Раздел 1'!AP25&gt;='Раздел 1'!AQ25,0,1)</f>
        <v>1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371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372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373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374</v>
      </c>
      <c r="H613">
        <f>IF('Раздел 1'!AP29&gt;='Раздел 1'!AQ29,0,1)</f>
        <v>1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375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376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377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378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379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380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381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382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383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384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385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386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387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388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389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390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391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392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393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394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395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396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397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398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399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400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401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402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403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404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406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23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25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26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27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28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29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30</v>
      </c>
      <c r="H652">
        <f>IF('Раздел 1'!AO28&gt;='Раздел 1'!AP28,0,1)</f>
        <v>1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31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32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35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36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37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38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39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40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41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42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43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44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45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46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47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48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49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50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51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52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53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54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55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56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57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58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59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60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61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62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63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64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65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66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448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449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450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631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427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Едемская общеобразовательная школа</cp:lastModifiedBy>
  <cp:lastPrinted>2013-09-20T09:40:37Z</cp:lastPrinted>
  <dcterms:created xsi:type="dcterms:W3CDTF">2009-09-02T11:23:43Z</dcterms:created>
  <dcterms:modified xsi:type="dcterms:W3CDTF">2013-11-22T10:32:36Z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